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ek.stachowiak\Desktop\"/>
    </mc:Choice>
  </mc:AlternateContent>
  <bookViews>
    <workbookView xWindow="0" yWindow="0" windowWidth="28800" windowHeight="11700"/>
  </bookViews>
  <sheets>
    <sheet name="Enea Centrum Sp. z o.o.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2" l="1"/>
  <c r="F43" i="2" l="1"/>
  <c r="I43" i="2" s="1"/>
  <c r="I36" i="2"/>
  <c r="F35" i="2"/>
  <c r="I35" i="2" s="1"/>
  <c r="I37" i="2" l="1"/>
  <c r="I44" i="2"/>
  <c r="F16" i="2" l="1"/>
  <c r="I16" i="2" s="1"/>
  <c r="F17" i="2"/>
  <c r="I17" i="2" s="1"/>
  <c r="F18" i="2"/>
  <c r="I18" i="2" s="1"/>
  <c r="F19" i="2"/>
  <c r="I19" i="2" s="1"/>
  <c r="F20" i="2"/>
  <c r="I20" i="2" s="1"/>
  <c r="F26" i="2" l="1"/>
  <c r="I26" i="2" s="1"/>
  <c r="F27" i="2"/>
  <c r="I27" i="2" s="1"/>
  <c r="F28" i="2"/>
  <c r="I28" i="2" s="1"/>
  <c r="F25" i="2"/>
  <c r="I25" i="2" s="1"/>
  <c r="I29" i="2" l="1"/>
  <c r="I46" i="2" s="1"/>
</calcChain>
</file>

<file path=xl/sharedStrings.xml><?xml version="1.0" encoding="utf-8"?>
<sst xmlns="http://schemas.openxmlformats.org/spreadsheetml/2006/main" count="99" uniqueCount="41">
  <si>
    <t xml:space="preserve">Stanowisko </t>
  </si>
  <si>
    <t>(godziny pracy od 6:00-22:00)</t>
  </si>
  <si>
    <t xml:space="preserve">Stawka godzinowa brutto dla osoby świadczącej usługę za godzinę </t>
  </si>
  <si>
    <t xml:space="preserve">ilość miesięcy </t>
  </si>
  <si>
    <t>łączna Ilość osób</t>
  </si>
  <si>
    <t>ilość godzin w miesiącu – dla jednego osoby</t>
  </si>
  <si>
    <t>Stawka za godzinę świadczenia usługi netto dla Wykonawcy</t>
  </si>
  <si>
    <t>kolumna A</t>
  </si>
  <si>
    <t>kolumna B</t>
  </si>
  <si>
    <t>kolumna C</t>
  </si>
  <si>
    <t>kolumna D</t>
  </si>
  <si>
    <t>kolumna E</t>
  </si>
  <si>
    <t>kolumna F</t>
  </si>
  <si>
    <t>kolumna G</t>
  </si>
  <si>
    <t>kolumna H</t>
  </si>
  <si>
    <t>lp</t>
  </si>
  <si>
    <t>łączna wartosć świadczenia usługi netto dla Wykonawcy  (iloczyn kolumna E x kolumna G)</t>
  </si>
  <si>
    <t>RAZEM KOLUMNA H</t>
  </si>
  <si>
    <t>Konsultant Contact Center – czynności obsługi Klienta w Contact Center</t>
  </si>
  <si>
    <t>Starszy Konsultant Contact Center – czynności zaawansowanej obsługi Klienta w Contact Center</t>
  </si>
  <si>
    <t>Konsultant Contact Center – szkolenie wstępne w Contact Center</t>
  </si>
  <si>
    <t>Młodszy Referent ds. Obsługi Klienta w Contact Center – czynności specjalistycznej obsługi Klienta w Pionie Contact Center</t>
  </si>
  <si>
    <t>(godziny pracy od 22:00-06:00, soboty i niedziele, dni ustawowo wolne od pracy)</t>
  </si>
  <si>
    <t>Starszy Referent ds. Obsługi Klienta w Contact Center – czynności specjalistycznej obsługi Klienta w Pionie Contact Center</t>
  </si>
  <si>
    <t>Specjalista ds. obsługi posprzedażowej -  czynności wsparcia obsługi posprzedażowej</t>
  </si>
  <si>
    <t>Obsługa kancelarii/archiwum</t>
  </si>
  <si>
    <t>(pieczęć wykonawcy)</t>
  </si>
  <si>
    <t>Pion Cyfryzacji i Obiegu Dokumentów</t>
  </si>
  <si>
    <t>Pion Zdalnej Komunikacji z Klientem</t>
  </si>
  <si>
    <t>     </t>
  </si>
  <si>
    <t>miejscowość i data</t>
  </si>
  <si>
    <t>Pieczęć imienna i podpis przedstawiciela(i) Wykonawcy</t>
  </si>
  <si>
    <t>oznaczenie sprawy: 1400/DW00/ZZ/KZ/2021/00000102882</t>
  </si>
  <si>
    <t>Departament Posprzedażowej Obsługi Klientów</t>
  </si>
  <si>
    <t>ilość godzin w okresie 36 miesięcy  – dla wszytskich osób (iloczyn kolumna BxkolumnaCxkolumnaD)</t>
  </si>
  <si>
    <t>Zapewnienie obsady personalnej w latach 2022/2024 
do jednostek organizacyjnych spółek Grupy Kapitałowej ENEA</t>
  </si>
  <si>
    <t>Dot. postępowania pn.:</t>
  </si>
  <si>
    <r>
      <t xml:space="preserve">UWAGA: Proszę o uzupełnienie wyłącznie komórek oznaczonych </t>
    </r>
    <r>
      <rPr>
        <b/>
        <sz val="9"/>
        <color rgb="FF0070C0"/>
        <rFont val="Tahoma"/>
        <family val="2"/>
        <charset val="238"/>
      </rPr>
      <t>kolorem niebieskim</t>
    </r>
  </si>
  <si>
    <t>ŁĄCZNA CENA NETTO OFERTY DLA CZĘŚCI 1</t>
  </si>
  <si>
    <r>
      <t xml:space="preserve">ZAŁĄCZNIK NR 1a - FORMULARZ CENOWY DLA </t>
    </r>
    <r>
      <rPr>
        <b/>
        <sz val="10"/>
        <color rgb="FF0070C0"/>
        <rFont val="Tahoma"/>
        <family val="2"/>
        <charset val="238"/>
      </rPr>
      <t>CZĘŚCI 1</t>
    </r>
    <r>
      <rPr>
        <b/>
        <sz val="10"/>
        <color theme="1"/>
        <rFont val="Tahoma"/>
        <family val="2"/>
        <charset val="238"/>
      </rPr>
      <t xml:space="preserve"> -  ZAPEWNIENIA OBSADY PERSONALNEJ W LATACH 2022/2024 DO JEDNOSTEK ORGANIZACYJNYCH SPÓŁEK GRUPY KAPITAŁOWEJ ENEA DLA ENEA CENTRUM SP. Z O.O.</t>
    </r>
  </si>
  <si>
    <t>Pracownik administracyjny- czynności administracyjne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</si>
</sst>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[$-415]General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9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0070C0"/>
      <name val="Tahoma"/>
      <family val="2"/>
      <charset val="238"/>
    </font>
    <font>
      <b/>
      <sz val="10"/>
      <color rgb="FF0070C0"/>
      <name val="Tahoma"/>
      <family val="2"/>
      <charset val="238"/>
    </font>
    <font>
      <b/>
      <sz val="12"/>
      <color rgb="FF0070C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6" fontId="2" fillId="0" borderId="0"/>
    <xf numFmtId="44" fontId="1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/>
    <xf numFmtId="0" fontId="5" fillId="0" borderId="1" xfId="0" applyFont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2" borderId="3" xfId="0" applyFont="1" applyFill="1" applyBorder="1"/>
    <xf numFmtId="44" fontId="10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5" fontId="6" fillId="2" borderId="5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/>
    <xf numFmtId="165" fontId="3" fillId="2" borderId="5" xfId="0" applyNumberFormat="1" applyFont="1" applyFill="1" applyBorder="1" applyAlignment="1">
      <alignment horizontal="center" vertical="center" wrapText="1"/>
    </xf>
    <xf numFmtId="165" fontId="8" fillId="2" borderId="5" xfId="0" applyNumberFormat="1" applyFont="1" applyFill="1" applyBorder="1" applyAlignment="1">
      <alignment horizontal="center" vertical="center"/>
    </xf>
    <xf numFmtId="0" fontId="5" fillId="0" borderId="0" xfId="0" applyFont="1" applyBorder="1"/>
    <xf numFmtId="165" fontId="5" fillId="0" borderId="0" xfId="0" applyNumberFormat="1" applyFont="1" applyBorder="1"/>
    <xf numFmtId="164" fontId="5" fillId="0" borderId="0" xfId="0" applyNumberFormat="1" applyFont="1" applyBorder="1"/>
    <xf numFmtId="0" fontId="9" fillId="2" borderId="1" xfId="0" applyFont="1" applyFill="1" applyBorder="1"/>
    <xf numFmtId="165" fontId="9" fillId="2" borderId="1" xfId="0" applyNumberFormat="1" applyFont="1" applyFill="1" applyBorder="1"/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44" fontId="6" fillId="3" borderId="1" xfId="4" applyFont="1" applyFill="1" applyBorder="1" applyAlignment="1" applyProtection="1">
      <alignment horizontal="right" vertical="center"/>
      <protection locked="0"/>
    </xf>
    <xf numFmtId="44" fontId="3" fillId="3" borderId="1" xfId="4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right" vertical="center" wrapText="1"/>
    </xf>
  </cellXfs>
  <cellStyles count="5">
    <cellStyle name="Excel Built-in Normal" xfId="3"/>
    <cellStyle name="Normalny" xfId="0" builtinId="0"/>
    <cellStyle name="Normalny 2" xfId="1"/>
    <cellStyle name="Walutowy" xfId="4" builtinId="4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9"/>
  <sheetViews>
    <sheetView tabSelected="1" workbookViewId="0">
      <selection activeCell="C45" sqref="C45"/>
    </sheetView>
  </sheetViews>
  <sheetFormatPr defaultColWidth="9.140625" defaultRowHeight="11.25" x14ac:dyDescent="0.15"/>
  <cols>
    <col min="1" max="1" width="9.140625" style="3"/>
    <col min="2" max="2" width="38.7109375" style="3" customWidth="1"/>
    <col min="3" max="3" width="15" style="3" customWidth="1"/>
    <col min="4" max="4" width="11.85546875" style="3" customWidth="1"/>
    <col min="5" max="7" width="26.85546875" style="3" customWidth="1"/>
    <col min="8" max="8" width="22.7109375" style="3" customWidth="1"/>
    <col min="9" max="9" width="22" style="3" customWidth="1"/>
    <col min="10" max="12" width="13.42578125" style="31" bestFit="1" customWidth="1"/>
    <col min="13" max="102" width="9.140625" style="31"/>
    <col min="103" max="16384" width="9.140625" style="3"/>
  </cols>
  <sheetData>
    <row r="1" spans="1:10" ht="12.75" x14ac:dyDescent="0.2">
      <c r="B1" s="1" t="s">
        <v>32</v>
      </c>
      <c r="C1" s="2"/>
      <c r="D1" s="2"/>
      <c r="E1" s="2"/>
      <c r="F1" s="2"/>
      <c r="G1" s="2"/>
      <c r="H1" s="2"/>
      <c r="I1" s="2"/>
    </row>
    <row r="2" spans="1:10" ht="36.75" customHeight="1" x14ac:dyDescent="0.15">
      <c r="B2" s="46" t="s">
        <v>39</v>
      </c>
      <c r="C2" s="46"/>
      <c r="D2" s="46"/>
      <c r="E2" s="46"/>
      <c r="F2" s="46"/>
      <c r="G2" s="46"/>
      <c r="H2" s="46"/>
      <c r="I2" s="46"/>
    </row>
    <row r="3" spans="1:10" x14ac:dyDescent="0.15">
      <c r="B3" s="4"/>
      <c r="C3" s="4"/>
      <c r="D3" s="4"/>
      <c r="E3" s="4"/>
      <c r="F3" s="4"/>
      <c r="G3" s="4"/>
      <c r="H3" s="4"/>
      <c r="I3" s="4"/>
    </row>
    <row r="4" spans="1:10" ht="65.25" customHeight="1" x14ac:dyDescent="0.15">
      <c r="B4" s="5"/>
      <c r="C4" s="4"/>
      <c r="D4" s="4"/>
      <c r="E4" s="4"/>
      <c r="F4" s="4"/>
      <c r="G4" s="4"/>
      <c r="H4" s="4"/>
      <c r="I4" s="4"/>
    </row>
    <row r="5" spans="1:10" x14ac:dyDescent="0.15">
      <c r="B5" s="6" t="s">
        <v>26</v>
      </c>
      <c r="C5" s="4"/>
      <c r="D5" s="4"/>
      <c r="E5" s="4"/>
      <c r="F5" s="4"/>
      <c r="G5" s="4"/>
      <c r="H5" s="4"/>
      <c r="I5" s="4"/>
    </row>
    <row r="6" spans="1:10" ht="19.5" customHeight="1" x14ac:dyDescent="0.15">
      <c r="B6" s="6"/>
      <c r="C6" s="51" t="s">
        <v>36</v>
      </c>
      <c r="D6" s="51"/>
      <c r="E6" s="4"/>
      <c r="F6" s="4"/>
      <c r="G6" s="4"/>
      <c r="H6" s="4"/>
      <c r="I6" s="4"/>
    </row>
    <row r="7" spans="1:10" ht="44.25" customHeight="1" x14ac:dyDescent="0.15">
      <c r="B7" s="50" t="s">
        <v>35</v>
      </c>
      <c r="C7" s="50"/>
      <c r="D7" s="50"/>
      <c r="E7" s="50"/>
      <c r="F7" s="50"/>
      <c r="G7" s="50"/>
      <c r="H7" s="50"/>
      <c r="I7" s="50"/>
    </row>
    <row r="8" spans="1:10" ht="15" x14ac:dyDescent="0.15">
      <c r="B8" s="40"/>
      <c r="C8" s="40"/>
      <c r="D8" s="40"/>
      <c r="E8" s="40"/>
      <c r="F8" s="40"/>
      <c r="G8" s="40"/>
      <c r="H8" s="40"/>
      <c r="I8" s="40"/>
    </row>
    <row r="9" spans="1:10" x14ac:dyDescent="0.15">
      <c r="B9" s="49" t="s">
        <v>37</v>
      </c>
      <c r="C9" s="49"/>
      <c r="D9" s="49"/>
      <c r="E9" s="49"/>
      <c r="F9" s="49"/>
      <c r="G9" s="49"/>
      <c r="H9" s="49"/>
      <c r="I9" s="49"/>
    </row>
    <row r="10" spans="1:10" x14ac:dyDescent="0.15">
      <c r="B10" s="6"/>
      <c r="C10" s="4"/>
      <c r="D10" s="4"/>
      <c r="E10" s="4"/>
      <c r="F10" s="4"/>
      <c r="G10" s="4"/>
      <c r="H10" s="4"/>
      <c r="I10" s="4"/>
    </row>
    <row r="11" spans="1:10" x14ac:dyDescent="0.15">
      <c r="B11" s="7" t="s">
        <v>28</v>
      </c>
      <c r="C11" s="8"/>
      <c r="D11" s="8"/>
      <c r="E11" s="8"/>
      <c r="F11" s="8"/>
      <c r="G11" s="8"/>
      <c r="H11" s="8"/>
      <c r="I11" s="8"/>
    </row>
    <row r="12" spans="1:10" ht="75.75" customHeight="1" x14ac:dyDescent="0.15">
      <c r="A12" s="44" t="s">
        <v>15</v>
      </c>
      <c r="B12" s="45" t="s">
        <v>0</v>
      </c>
      <c r="C12" s="43" t="s">
        <v>4</v>
      </c>
      <c r="D12" s="43" t="s">
        <v>3</v>
      </c>
      <c r="E12" s="43" t="s">
        <v>5</v>
      </c>
      <c r="F12" s="43" t="s">
        <v>34</v>
      </c>
      <c r="G12" s="14" t="s">
        <v>2</v>
      </c>
      <c r="H12" s="43" t="s">
        <v>6</v>
      </c>
      <c r="I12" s="43" t="s">
        <v>16</v>
      </c>
    </row>
    <row r="13" spans="1:10" ht="26.25" customHeight="1" x14ac:dyDescent="0.15">
      <c r="A13" s="44"/>
      <c r="B13" s="45"/>
      <c r="C13" s="43"/>
      <c r="D13" s="43"/>
      <c r="E13" s="43"/>
      <c r="F13" s="43"/>
      <c r="G13" s="43" t="s">
        <v>1</v>
      </c>
      <c r="H13" s="43"/>
      <c r="I13" s="43"/>
    </row>
    <row r="14" spans="1:10" ht="29.25" customHeight="1" x14ac:dyDescent="0.15">
      <c r="A14" s="44"/>
      <c r="B14" s="45"/>
      <c r="C14" s="43"/>
      <c r="D14" s="43"/>
      <c r="E14" s="43"/>
      <c r="F14" s="43"/>
      <c r="G14" s="43"/>
      <c r="H14" s="43"/>
      <c r="I14" s="43"/>
    </row>
    <row r="15" spans="1:10" ht="23.25" customHeight="1" x14ac:dyDescent="0.15">
      <c r="A15" s="44"/>
      <c r="B15" s="15" t="s">
        <v>7</v>
      </c>
      <c r="C15" s="15" t="s">
        <v>8</v>
      </c>
      <c r="D15" s="15" t="s">
        <v>9</v>
      </c>
      <c r="E15" s="15" t="s">
        <v>10</v>
      </c>
      <c r="F15" s="15" t="s">
        <v>11</v>
      </c>
      <c r="G15" s="15" t="s">
        <v>12</v>
      </c>
      <c r="H15" s="15" t="s">
        <v>13</v>
      </c>
      <c r="I15" s="25" t="s">
        <v>14</v>
      </c>
    </row>
    <row r="16" spans="1:10" ht="22.5" x14ac:dyDescent="0.15">
      <c r="A16" s="13">
        <v>1</v>
      </c>
      <c r="B16" s="10" t="s">
        <v>20</v>
      </c>
      <c r="C16" s="36">
        <v>9.4983915343915353</v>
      </c>
      <c r="D16" s="37">
        <v>36</v>
      </c>
      <c r="E16" s="37">
        <v>168</v>
      </c>
      <c r="F16" s="37">
        <f t="shared" ref="F16:F20" si="0">SUM(C16*D16*E16)</f>
        <v>57446.272000000004</v>
      </c>
      <c r="G16" s="18">
        <v>19.7</v>
      </c>
      <c r="H16" s="41"/>
      <c r="I16" s="19">
        <f>ROUND(H16,2)*F16</f>
        <v>0</v>
      </c>
      <c r="J16" s="32"/>
    </row>
    <row r="17" spans="1:102" ht="22.5" x14ac:dyDescent="0.15">
      <c r="A17" s="13">
        <v>2</v>
      </c>
      <c r="B17" s="10" t="s">
        <v>18</v>
      </c>
      <c r="C17" s="36">
        <v>16.997121693121692</v>
      </c>
      <c r="D17" s="37">
        <v>36</v>
      </c>
      <c r="E17" s="37">
        <v>168</v>
      </c>
      <c r="F17" s="37">
        <f t="shared" si="0"/>
        <v>102798.59199999999</v>
      </c>
      <c r="G17" s="18">
        <v>20.6</v>
      </c>
      <c r="H17" s="41"/>
      <c r="I17" s="19">
        <f t="shared" ref="I17:I20" si="1">ROUND(H17,2)*F17</f>
        <v>0</v>
      </c>
    </row>
    <row r="18" spans="1:102" ht="33.75" x14ac:dyDescent="0.15">
      <c r="A18" s="13">
        <v>3</v>
      </c>
      <c r="B18" s="10" t="s">
        <v>19</v>
      </c>
      <c r="C18" s="36">
        <v>21.996275132275134</v>
      </c>
      <c r="D18" s="37">
        <v>36</v>
      </c>
      <c r="E18" s="37">
        <v>168</v>
      </c>
      <c r="F18" s="37">
        <f t="shared" si="0"/>
        <v>133033.47200000001</v>
      </c>
      <c r="G18" s="18">
        <v>22</v>
      </c>
      <c r="H18" s="41"/>
      <c r="I18" s="19">
        <f t="shared" si="1"/>
        <v>0</v>
      </c>
      <c r="K18" s="33"/>
      <c r="L18" s="33"/>
    </row>
    <row r="19" spans="1:102" ht="49.5" customHeight="1" x14ac:dyDescent="0.15">
      <c r="A19" s="13">
        <v>4</v>
      </c>
      <c r="B19" s="10" t="s">
        <v>21</v>
      </c>
      <c r="C19" s="36">
        <v>20.246571428571428</v>
      </c>
      <c r="D19" s="37">
        <v>36</v>
      </c>
      <c r="E19" s="37">
        <v>168</v>
      </c>
      <c r="F19" s="37">
        <f t="shared" si="0"/>
        <v>122451.264</v>
      </c>
      <c r="G19" s="18">
        <v>23</v>
      </c>
      <c r="H19" s="41"/>
      <c r="I19" s="19">
        <f t="shared" si="1"/>
        <v>0</v>
      </c>
    </row>
    <row r="20" spans="1:102" ht="47.25" customHeight="1" x14ac:dyDescent="0.15">
      <c r="A20" s="13">
        <v>5</v>
      </c>
      <c r="B20" s="10" t="s">
        <v>23</v>
      </c>
      <c r="C20" s="36">
        <v>6.2489417989417984</v>
      </c>
      <c r="D20" s="37">
        <v>36</v>
      </c>
      <c r="E20" s="37">
        <v>168</v>
      </c>
      <c r="F20" s="37">
        <f t="shared" si="0"/>
        <v>37793.599999999999</v>
      </c>
      <c r="G20" s="18">
        <v>24</v>
      </c>
      <c r="H20" s="41"/>
      <c r="I20" s="19">
        <f t="shared" si="1"/>
        <v>0</v>
      </c>
    </row>
    <row r="21" spans="1:102" ht="45" customHeight="1" x14ac:dyDescent="0.15">
      <c r="A21" s="48"/>
      <c r="B21" s="45" t="s">
        <v>0</v>
      </c>
      <c r="C21" s="43" t="s">
        <v>4</v>
      </c>
      <c r="D21" s="43" t="s">
        <v>3</v>
      </c>
      <c r="E21" s="43" t="s">
        <v>5</v>
      </c>
      <c r="F21" s="43" t="s">
        <v>34</v>
      </c>
      <c r="G21" s="14" t="s">
        <v>2</v>
      </c>
      <c r="H21" s="43" t="s">
        <v>6</v>
      </c>
      <c r="I21" s="43" t="s">
        <v>16</v>
      </c>
    </row>
    <row r="22" spans="1:102" ht="15" customHeight="1" x14ac:dyDescent="0.15">
      <c r="A22" s="48"/>
      <c r="B22" s="45"/>
      <c r="C22" s="43"/>
      <c r="D22" s="43"/>
      <c r="E22" s="43"/>
      <c r="F22" s="43"/>
      <c r="G22" s="43" t="s">
        <v>22</v>
      </c>
      <c r="H22" s="43"/>
      <c r="I22" s="43"/>
    </row>
    <row r="23" spans="1:102" ht="39" customHeight="1" x14ac:dyDescent="0.15">
      <c r="A23" s="48"/>
      <c r="B23" s="45"/>
      <c r="C23" s="43"/>
      <c r="D23" s="43"/>
      <c r="E23" s="43"/>
      <c r="F23" s="43"/>
      <c r="G23" s="43"/>
      <c r="H23" s="43"/>
      <c r="I23" s="43"/>
    </row>
    <row r="24" spans="1:102" s="9" customFormat="1" ht="20.25" customHeight="1" x14ac:dyDescent="0.15">
      <c r="A24" s="48"/>
      <c r="B24" s="15" t="s">
        <v>7</v>
      </c>
      <c r="C24" s="15" t="s">
        <v>8</v>
      </c>
      <c r="D24" s="15" t="s">
        <v>9</v>
      </c>
      <c r="E24" s="15" t="s">
        <v>10</v>
      </c>
      <c r="F24" s="15" t="s">
        <v>11</v>
      </c>
      <c r="G24" s="15" t="s">
        <v>12</v>
      </c>
      <c r="H24" s="15" t="s">
        <v>13</v>
      </c>
      <c r="I24" s="20" t="s">
        <v>14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</row>
    <row r="25" spans="1:102" s="9" customFormat="1" ht="22.5" x14ac:dyDescent="0.15">
      <c r="A25" s="13">
        <v>6</v>
      </c>
      <c r="B25" s="11" t="s">
        <v>18</v>
      </c>
      <c r="C25" s="38">
        <v>0.3</v>
      </c>
      <c r="D25" s="37">
        <v>36</v>
      </c>
      <c r="E25" s="37">
        <v>168</v>
      </c>
      <c r="F25" s="39">
        <f>SUM(C25*D25*E25)</f>
        <v>1814.3999999999999</v>
      </c>
      <c r="G25" s="18">
        <v>21.56</v>
      </c>
      <c r="H25" s="41"/>
      <c r="I25" s="19">
        <f t="shared" ref="I25:I28" si="2">ROUND(H25,2)*F25</f>
        <v>0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</row>
    <row r="26" spans="1:102" s="9" customFormat="1" ht="33.75" x14ac:dyDescent="0.15">
      <c r="A26" s="13">
        <v>7</v>
      </c>
      <c r="B26" s="11" t="s">
        <v>19</v>
      </c>
      <c r="C26" s="38">
        <v>1.1104497354497351</v>
      </c>
      <c r="D26" s="37">
        <v>36</v>
      </c>
      <c r="E26" s="37">
        <v>168</v>
      </c>
      <c r="F26" s="39">
        <f t="shared" ref="F26:F28" si="3">SUM(C26*D26*E26)</f>
        <v>6715.9999999999982</v>
      </c>
      <c r="G26" s="18">
        <v>22.66</v>
      </c>
      <c r="H26" s="41"/>
      <c r="I26" s="19">
        <f t="shared" si="2"/>
        <v>0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</row>
    <row r="27" spans="1:102" s="9" customFormat="1" ht="33.75" x14ac:dyDescent="0.15">
      <c r="A27" s="13">
        <v>8</v>
      </c>
      <c r="B27" s="11" t="s">
        <v>21</v>
      </c>
      <c r="C27" s="38">
        <v>3.5</v>
      </c>
      <c r="D27" s="37">
        <v>36</v>
      </c>
      <c r="E27" s="37">
        <v>168</v>
      </c>
      <c r="F27" s="39">
        <f t="shared" si="3"/>
        <v>21168</v>
      </c>
      <c r="G27" s="18">
        <v>24.2</v>
      </c>
      <c r="H27" s="41"/>
      <c r="I27" s="19">
        <f t="shared" si="2"/>
        <v>0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</row>
    <row r="28" spans="1:102" s="9" customFormat="1" ht="33.75" x14ac:dyDescent="0.15">
      <c r="A28" s="15">
        <v>9</v>
      </c>
      <c r="B28" s="11" t="s">
        <v>23</v>
      </c>
      <c r="C28" s="38">
        <v>1.6656746031746028</v>
      </c>
      <c r="D28" s="37">
        <v>36</v>
      </c>
      <c r="E28" s="37">
        <v>168</v>
      </c>
      <c r="F28" s="39">
        <f t="shared" si="3"/>
        <v>10073.999999999998</v>
      </c>
      <c r="G28" s="18">
        <v>25.3</v>
      </c>
      <c r="H28" s="41"/>
      <c r="I28" s="19">
        <f t="shared" si="2"/>
        <v>0</v>
      </c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</row>
    <row r="29" spans="1:102" ht="14.25" x14ac:dyDescent="0.2">
      <c r="H29" s="34" t="s">
        <v>17</v>
      </c>
      <c r="I29" s="35">
        <f>IF(SUM(I25:I28,I16:I20)=0,0,SUM(I16:I20,I25:I28))</f>
        <v>0</v>
      </c>
    </row>
    <row r="30" spans="1:102" x14ac:dyDescent="0.15">
      <c r="B30" s="7" t="s">
        <v>33</v>
      </c>
      <c r="C30" s="8"/>
      <c r="D30" s="8"/>
      <c r="E30" s="8"/>
      <c r="F30" s="8"/>
      <c r="G30" s="8"/>
      <c r="H30" s="8"/>
      <c r="I30" s="8"/>
    </row>
    <row r="31" spans="1:102" ht="33.75" x14ac:dyDescent="0.15">
      <c r="A31" s="44" t="s">
        <v>15</v>
      </c>
      <c r="B31" s="45" t="s">
        <v>0</v>
      </c>
      <c r="C31" s="43" t="s">
        <v>4</v>
      </c>
      <c r="D31" s="43" t="s">
        <v>3</v>
      </c>
      <c r="E31" s="43" t="s">
        <v>5</v>
      </c>
      <c r="F31" s="43" t="s">
        <v>34</v>
      </c>
      <c r="G31" s="14" t="s">
        <v>2</v>
      </c>
      <c r="H31" s="43" t="s">
        <v>6</v>
      </c>
      <c r="I31" s="47" t="s">
        <v>16</v>
      </c>
    </row>
    <row r="32" spans="1:102" x14ac:dyDescent="0.15">
      <c r="A32" s="44"/>
      <c r="B32" s="45"/>
      <c r="C32" s="43"/>
      <c r="D32" s="43"/>
      <c r="E32" s="43"/>
      <c r="F32" s="43"/>
      <c r="G32" s="43" t="s">
        <v>1</v>
      </c>
      <c r="H32" s="43"/>
      <c r="I32" s="47"/>
    </row>
    <row r="33" spans="1:10" x14ac:dyDescent="0.15">
      <c r="A33" s="44"/>
      <c r="B33" s="45"/>
      <c r="C33" s="43"/>
      <c r="D33" s="43"/>
      <c r="E33" s="43"/>
      <c r="F33" s="43"/>
      <c r="G33" s="43"/>
      <c r="H33" s="43"/>
      <c r="I33" s="47"/>
    </row>
    <row r="34" spans="1:10" x14ac:dyDescent="0.15">
      <c r="A34" s="44"/>
      <c r="B34" s="15" t="s">
        <v>7</v>
      </c>
      <c r="C34" s="15" t="s">
        <v>8</v>
      </c>
      <c r="D34" s="15" t="s">
        <v>9</v>
      </c>
      <c r="E34" s="15" t="s">
        <v>10</v>
      </c>
      <c r="F34" s="15" t="s">
        <v>11</v>
      </c>
      <c r="G34" s="15" t="s">
        <v>12</v>
      </c>
      <c r="H34" s="15" t="s">
        <v>13</v>
      </c>
      <c r="I34" s="26" t="s">
        <v>14</v>
      </c>
    </row>
    <row r="35" spans="1:10" ht="22.5" x14ac:dyDescent="0.15">
      <c r="A35" s="12">
        <v>10</v>
      </c>
      <c r="B35" s="17" t="s">
        <v>24</v>
      </c>
      <c r="C35" s="37">
        <v>37</v>
      </c>
      <c r="D35" s="37">
        <v>36</v>
      </c>
      <c r="E35" s="37">
        <v>160</v>
      </c>
      <c r="F35" s="37">
        <f t="shared" ref="F35" si="4">SUM(C35*D35*E35)</f>
        <v>213120</v>
      </c>
      <c r="G35" s="18">
        <v>22.33</v>
      </c>
      <c r="H35" s="41"/>
      <c r="I35" s="27">
        <f>ROUND(H35,2)*F35</f>
        <v>0</v>
      </c>
      <c r="J35" s="33"/>
    </row>
    <row r="36" spans="1:10" ht="22.5" x14ac:dyDescent="0.15">
      <c r="A36" s="12">
        <v>11</v>
      </c>
      <c r="B36" s="17" t="s">
        <v>40</v>
      </c>
      <c r="C36" s="37">
        <v>6</v>
      </c>
      <c r="D36" s="37">
        <v>36</v>
      </c>
      <c r="E36" s="37">
        <v>160</v>
      </c>
      <c r="F36" s="37">
        <f>SUM(C36*D36*E36)</f>
        <v>34560</v>
      </c>
      <c r="G36" s="18">
        <v>22.5</v>
      </c>
      <c r="H36" s="41"/>
      <c r="I36" s="27">
        <f t="shared" ref="I36" si="5">ROUND(H36,2)*F36</f>
        <v>0</v>
      </c>
    </row>
    <row r="37" spans="1:10" ht="14.25" x14ac:dyDescent="0.2">
      <c r="H37" s="21" t="s">
        <v>17</v>
      </c>
      <c r="I37" s="28">
        <f>IF(SUM(I35:I36)=0,0,SUM(I35:I36))</f>
        <v>0</v>
      </c>
    </row>
    <row r="38" spans="1:10" x14ac:dyDescent="0.15">
      <c r="B38" s="7" t="s">
        <v>27</v>
      </c>
      <c r="C38" s="8"/>
      <c r="D38" s="8"/>
      <c r="E38" s="8"/>
      <c r="F38" s="8"/>
      <c r="G38" s="8"/>
      <c r="H38" s="8"/>
      <c r="I38" s="8"/>
    </row>
    <row r="39" spans="1:10" ht="33.75" x14ac:dyDescent="0.15">
      <c r="A39" s="44" t="s">
        <v>15</v>
      </c>
      <c r="B39" s="45" t="s">
        <v>0</v>
      </c>
      <c r="C39" s="43" t="s">
        <v>4</v>
      </c>
      <c r="D39" s="43" t="s">
        <v>3</v>
      </c>
      <c r="E39" s="43" t="s">
        <v>5</v>
      </c>
      <c r="F39" s="43" t="s">
        <v>34</v>
      </c>
      <c r="G39" s="14" t="s">
        <v>2</v>
      </c>
      <c r="H39" s="43" t="s">
        <v>6</v>
      </c>
      <c r="I39" s="47" t="s">
        <v>16</v>
      </c>
    </row>
    <row r="40" spans="1:10" x14ac:dyDescent="0.15">
      <c r="A40" s="44"/>
      <c r="B40" s="45"/>
      <c r="C40" s="43"/>
      <c r="D40" s="43"/>
      <c r="E40" s="43"/>
      <c r="F40" s="43"/>
      <c r="G40" s="43" t="s">
        <v>1</v>
      </c>
      <c r="H40" s="43"/>
      <c r="I40" s="47"/>
    </row>
    <row r="41" spans="1:10" x14ac:dyDescent="0.15">
      <c r="A41" s="44"/>
      <c r="B41" s="45"/>
      <c r="C41" s="43"/>
      <c r="D41" s="43"/>
      <c r="E41" s="43"/>
      <c r="F41" s="43"/>
      <c r="G41" s="43"/>
      <c r="H41" s="43"/>
      <c r="I41" s="47"/>
    </row>
    <row r="42" spans="1:10" ht="18" customHeight="1" x14ac:dyDescent="0.15">
      <c r="A42" s="44"/>
      <c r="B42" s="15" t="s">
        <v>7</v>
      </c>
      <c r="C42" s="15" t="s">
        <v>8</v>
      </c>
      <c r="D42" s="15" t="s">
        <v>9</v>
      </c>
      <c r="E42" s="15" t="s">
        <v>10</v>
      </c>
      <c r="F42" s="15" t="s">
        <v>11</v>
      </c>
      <c r="G42" s="15" t="s">
        <v>12</v>
      </c>
      <c r="H42" s="15" t="s">
        <v>13</v>
      </c>
      <c r="I42" s="26" t="s">
        <v>14</v>
      </c>
    </row>
    <row r="43" spans="1:10" ht="27" customHeight="1" x14ac:dyDescent="0.15">
      <c r="A43" s="13">
        <v>12</v>
      </c>
      <c r="B43" s="16" t="s">
        <v>25</v>
      </c>
      <c r="C43" s="37">
        <v>34.5</v>
      </c>
      <c r="D43" s="37">
        <v>36</v>
      </c>
      <c r="E43" s="37">
        <v>168</v>
      </c>
      <c r="F43" s="37">
        <f>SUM(C43*D43*E43)</f>
        <v>208656</v>
      </c>
      <c r="G43" s="18">
        <v>19.7</v>
      </c>
      <c r="H43" s="42"/>
      <c r="I43" s="29">
        <f t="shared" ref="I43" si="6">ROUND(H43,2)*F43</f>
        <v>0</v>
      </c>
    </row>
    <row r="44" spans="1:10" ht="14.25" x14ac:dyDescent="0.2">
      <c r="G44" s="18"/>
      <c r="H44" s="22" t="s">
        <v>17</v>
      </c>
      <c r="I44" s="28">
        <f>SUM(I43)</f>
        <v>0</v>
      </c>
    </row>
    <row r="46" spans="1:10" ht="38.25" customHeight="1" x14ac:dyDescent="0.15">
      <c r="G46" s="54" t="s">
        <v>38</v>
      </c>
      <c r="H46" s="54"/>
      <c r="I46" s="30">
        <f>SUM(I29+I37+I44)</f>
        <v>0</v>
      </c>
    </row>
    <row r="48" spans="1:10" ht="71.25" customHeight="1" x14ac:dyDescent="0.15">
      <c r="B48" s="23" t="s">
        <v>29</v>
      </c>
      <c r="C48" s="52"/>
      <c r="D48" s="52"/>
      <c r="E48" s="52"/>
    </row>
    <row r="49" spans="2:5" x14ac:dyDescent="0.15">
      <c r="B49" s="24" t="s">
        <v>30</v>
      </c>
      <c r="C49" s="53" t="s">
        <v>31</v>
      </c>
      <c r="D49" s="53"/>
      <c r="E49" s="53"/>
    </row>
  </sheetData>
  <sheetProtection algorithmName="SHA-512" hashValue="MFLNbi7VzJklbR9+48hAKL4JEsdYymfo+OKXcwEBSP5DZTiONLBGEmdvsTYJHdiruUavqxDtT0M+xd3UMRmWqw==" saltValue="H9kFIFVgAzMJj957+Qa1KQ==" spinCount="100000" sheet="1" objects="1" scenarios="1"/>
  <mergeCells count="43">
    <mergeCell ref="B9:I9"/>
    <mergeCell ref="B7:I7"/>
    <mergeCell ref="C6:D6"/>
    <mergeCell ref="C48:E48"/>
    <mergeCell ref="C49:E49"/>
    <mergeCell ref="F39:F41"/>
    <mergeCell ref="H39:H41"/>
    <mergeCell ref="I39:I41"/>
    <mergeCell ref="G40:G41"/>
    <mergeCell ref="G46:H46"/>
    <mergeCell ref="H21:H23"/>
    <mergeCell ref="I21:I23"/>
    <mergeCell ref="G22:G23"/>
    <mergeCell ref="C21:C23"/>
    <mergeCell ref="D21:D23"/>
    <mergeCell ref="E21:E23"/>
    <mergeCell ref="I12:I14"/>
    <mergeCell ref="A39:A42"/>
    <mergeCell ref="B39:B41"/>
    <mergeCell ref="C39:C41"/>
    <mergeCell ref="D39:D41"/>
    <mergeCell ref="E39:E41"/>
    <mergeCell ref="G13:G14"/>
    <mergeCell ref="B2:I2"/>
    <mergeCell ref="H12:H14"/>
    <mergeCell ref="F12:F14"/>
    <mergeCell ref="A31:A34"/>
    <mergeCell ref="B31:B33"/>
    <mergeCell ref="C31:C33"/>
    <mergeCell ref="D31:D33"/>
    <mergeCell ref="E31:E33"/>
    <mergeCell ref="E12:E14"/>
    <mergeCell ref="F31:F33"/>
    <mergeCell ref="H31:H33"/>
    <mergeCell ref="I31:I33"/>
    <mergeCell ref="G32:G33"/>
    <mergeCell ref="A21:A24"/>
    <mergeCell ref="B21:B23"/>
    <mergeCell ref="F21:F23"/>
    <mergeCell ref="A12:A15"/>
    <mergeCell ref="B12:B14"/>
    <mergeCell ref="C12:C14"/>
    <mergeCell ref="D12:D14"/>
  </mergeCell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Enea Centrum Sp. z o.o.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Michalska Marta</dc:creator>
  <cp:lastModifiedBy>Stachowiak Marek</cp:lastModifiedBy>
  <cp:lastPrinted>2021-10-19T06:46:44Z</cp:lastPrinted>
  <dcterms:created xsi:type="dcterms:W3CDTF">2019-07-10T11:47:49Z</dcterms:created>
  <dcterms:modified xsi:type="dcterms:W3CDTF">2021-10-21T11:25:39Z</dcterms:modified>
</cp:coreProperties>
</file>